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a1f873b28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77d57cb9cf6648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%"/>
    <x:numFmt numFmtId="202" formatCode="#,##0;[Red](#,##0);-"/>
    <x:numFmt numFmtId="203" formatCode="#,##0.0"/>
  </x:numFmts>
  <x:fonts count="8">
    <x:font>
      <x:sz val="11"/>
      <x:name val="Carlito"/>
    </x:font>
    <x:font>
      <x:sz val="10"/>
      <x:color rgb="FF111827"/>
      <x:name val="Arial"/>
    </x:font>
    <x:font>
      <x:b/>
      <x:sz val="16"/>
      <x:color rgb="FF111827"/>
      <x:name val="Arial"/>
    </x:font>
    <x:font>
      <x:i/>
      <x:sz val="9"/>
      <x:color rgb="FF595959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11827"/>
      <x:name val="Arial"/>
    </x:font>
    <x:font>
      <x:b/>
      <x:sz val="9"/>
      <x:color rgb="FF11182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8D6"/>
      </x:patternFill>
    </x:fill>
    <x:fill>
      <x:patternFill patternType="solid">
        <x:fgColor rgb="FFEAF0F7"/>
      </x:patternFill>
    </x:fill>
  </x:fills>
  <x:borders count="7">
    <x:border/>
    <x:border>
      <x:bottom style="thin">
        <x:color rgb="FF4472C4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5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5" fillId="3" borderId="3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201" fontId="5" fillId="3" borderId="4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vertical="center"/>
    </x:xf>
    <x:xf numFmtId="202" fontId="1" fillId="0" borderId="4" xfId="0" applyNumberFormat="1" applyFont="1" applyFill="1" applyBorder="1" applyAlignment="1">
      <x:alignment vertical="center"/>
    </x:xf>
    <x:xf numFmtId="202" fontId="6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3" fontId="1" fillId="0" borderId="4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1" fillId="0" borderId="3" xfId="0" applyNumberFormat="1" applyFont="1" applyFill="1" applyBorder="1" applyAlignment="1">
      <x:alignment vertical="center" wrapText="0"/>
    </x:xf>
    <x:xf numFmtId="200" fontId="5" fillId="3" borderId="3" xfId="0" applyNumberFormat="1" applyFont="1" applyFill="1" applyBorder="1" applyAlignment="1">
      <x:alignment vertical="center" wrapText="0"/>
    </x:xf>
    <x:xf numFmtId="0" fontId="1" fillId="0" borderId="4" xfId="0" applyNumberFormat="1" applyFont="1" applyFill="1" applyBorder="1" applyAlignment="1">
      <x:alignment vertical="center" wrapText="0"/>
    </x:xf>
    <x:xf numFmtId="200" fontId="5" fillId="3" borderId="4" xfId="0" applyNumberFormat="1" applyFont="1" applyFill="1" applyBorder="1" applyAlignment="1">
      <x:alignment vertical="center" wrapText="0"/>
    </x:xf>
    <x:xf numFmtId="201" fontId="5" fillId="3" borderId="4" xfId="0" applyNumberFormat="1" applyFont="1" applyFill="1" applyBorder="1" applyAlignment="1">
      <x:alignment vertical="center" wrapText="0"/>
    </x:xf>
    <x:xf numFmtId="0" fontId="6" fillId="4" borderId="5" xfId="0" applyNumberFormat="1" applyFont="1" applyFill="1" applyBorder="1" applyAlignment="1">
      <x:alignment vertical="center" wrapText="0"/>
    </x:xf>
    <x:xf numFmtId="0" fontId="6" fillId="4" borderId="4" xfId="0" applyNumberFormat="1" applyFont="1" applyFill="1" applyBorder="1" applyAlignment="1">
      <x:alignment vertical="center" wrapText="0"/>
    </x:xf>
    <x:xf numFmtId="0" fontId="6" fillId="4" borderId="6" xfId="0" applyNumberFormat="1" applyFont="1" applyFill="1" applyBorder="1" applyAlignment="1">
      <x:alignment vertical="center" wrapText="0"/>
    </x:xf>
    <x:xf numFmtId="202" fontId="1" fillId="0" borderId="3" xfId="0" applyNumberFormat="1" applyFont="1" applyFill="1" applyBorder="1" applyAlignment="1">
      <x:alignment vertical="center" wrapText="0"/>
    </x:xf>
    <x:xf numFmtId="202" fontId="1" fillId="0" borderId="4" xfId="0" applyNumberFormat="1" applyFont="1" applyFill="1" applyBorder="1" applyAlignment="1">
      <x:alignment vertical="center" wrapText="0"/>
    </x:xf>
    <x:xf numFmtId="0" fontId="6" fillId="0" borderId="4" xfId="0" applyNumberFormat="1" applyFont="1" applyFill="1" applyBorder="1" applyAlignment="1">
      <x:alignment vertical="center" wrapText="0"/>
    </x:xf>
    <x:xf numFmtId="202" fontId="6" fillId="0" borderId="4" xfId="0" applyNumberFormat="1" applyFont="1" applyFill="1" applyBorder="1" applyAlignment="1">
      <x:alignment vertical="center" wrapText="0"/>
    </x:xf>
    <x:xf numFmtId="201" fontId="1" fillId="0" borderId="4" xfId="0" applyNumberFormat="1" applyFont="1" applyFill="1" applyBorder="1" applyAlignment="1">
      <x:alignment vertical="center" wrapText="0"/>
    </x:xf>
    <x:xf numFmtId="203" fontId="1" fillId="0" borderId="4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613f13899438d" /><Relationship Type="http://schemas.openxmlformats.org/officeDocument/2006/relationships/theme" Target="/xl/theme/theme1.xml" Id="R44c567c6a5ce46b5" /><Relationship Type="http://schemas.openxmlformats.org/officeDocument/2006/relationships/sharedStrings" Target="/xl/sharedStrings.xml" Id="R361dcd51e1d04703" /><Relationship Type="http://schemas.openxmlformats.org/officeDocument/2006/relationships/worksheet" Target="/xl/worksheets/sheet1.xml" Id="R77d57cb9cf6648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13" hidden="0" customWidth="1"/>
    <x:col min="3" max="3" width="18" hidden="0" customWidth="1"/>
    <x:col min="4" max="4" width="18" hidden="0" customWidth="1"/>
    <x:col min="5" max="5" width="18" hidden="0" customWidth="1"/>
  </x:cols>
  <x:sheetData>
    <x:row r="1">
      <x:c r="A1" s="32"/>
      <x:c r="B1" s="32"/>
      <x:c r="C1" s="32"/>
      <x:c r="D1" s="32"/>
      <x:c r="E1" s="32"/>
    </x:row>
    <x:row r="2">
      <x:c r="A2" s="33" t="str">
        <x:v>Бизнес-план кафе с тремя сценариями</x:v>
      </x:c>
      <x:c r="B2" s="32"/>
      <x:c r="C2" s="32"/>
      <x:c r="D2" s="32"/>
      <x:c r="E2" s="32"/>
    </x:row>
    <x:row r="3">
      <x:c r="A3" s="34" t="str">
        <x:v>Измените синие вводные. Сценарии пересчитываются формулами.</x:v>
      </x:c>
      <x:c r="B3" s="34"/>
      <x:c r="C3" s="34"/>
      <x:c r="D3" s="34"/>
      <x:c r="E3" s="34"/>
    </x:row>
    <x:row r="4">
      <x:c r="A4" s="35"/>
      <x:c r="B4" s="35"/>
      <x:c r="C4" s="35"/>
      <x:c r="D4" s="35"/>
      <x:c r="E4" s="35"/>
    </x:row>
    <x:row r="5" ht="28" customHeight="1">
      <x:c r="A5" s="10" t="str">
        <x:v>Показатель</x:v>
      </x:c>
      <x:c r="B5" s="10" t="str">
        <x:v>Единица</x:v>
      </x:c>
      <x:c r="C5" s="10" t="str">
        <x:v>Консервативный</x:v>
      </x:c>
      <x:c r="D5" s="10" t="str">
        <x:v>Базовый</x:v>
      </x:c>
      <x:c r="E5" s="10" t="str">
        <x:v>Рост</x:v>
      </x:c>
    </x:row>
    <x:row r="6" ht="24" customHeight="1">
      <x:c r="A6" s="37" t="str">
        <x:v>Стартовые вложения</x:v>
      </x:c>
      <x:c r="B6" s="37" t="str">
        <x:v>₽</x:v>
      </x:c>
      <x:c r="C6" s="38" t="n">
        <x:v>8500000</x:v>
      </x:c>
      <x:c r="D6" s="38" t="n">
        <x:v>8500000</x:v>
      </x:c>
      <x:c r="E6" s="38" t="n">
        <x:v>8500000</x:v>
      </x:c>
    </x:row>
    <x:row r="7" ht="24" customHeight="1">
      <x:c r="A7" s="39" t="str">
        <x:v>Средний чек</x:v>
      </x:c>
      <x:c r="B7" s="39" t="str">
        <x:v>₽</x:v>
      </x:c>
      <x:c r="C7" s="40" t="n">
        <x:v>1050</x:v>
      </x:c>
      <x:c r="D7" s="40" t="n">
        <x:v>1250</x:v>
      </x:c>
      <x:c r="E7" s="40" t="n">
        <x:v>1450</x:v>
      </x:c>
    </x:row>
    <x:row r="8" ht="24" customHeight="1">
      <x:c r="A8" s="39" t="str">
        <x:v>Гостей в день</x:v>
      </x:c>
      <x:c r="B8" s="39" t="str">
        <x:v>чел.</x:v>
      </x:c>
      <x:c r="C8" s="40" t="n">
        <x:v>105</x:v>
      </x:c>
      <x:c r="D8" s="40" t="n">
        <x:v>150</x:v>
      </x:c>
      <x:c r="E8" s="40" t="n">
        <x:v>195</x:v>
      </x:c>
    </x:row>
    <x:row r="9" ht="24" customHeight="1">
      <x:c r="A9" s="39" t="str">
        <x:v>Рабочих дней</x:v>
      </x:c>
      <x:c r="B9" s="39" t="str">
        <x:v>дней/мес</x:v>
      </x:c>
      <x:c r="C9" s="40" t="n">
        <x:v>30</x:v>
      </x:c>
      <x:c r="D9" s="40" t="n">
        <x:v>30</x:v>
      </x:c>
      <x:c r="E9" s="40" t="n">
        <x:v>30</x:v>
      </x:c>
    </x:row>
    <x:row r="10" ht="24" customHeight="1">
      <x:c r="A10" s="39" t="str">
        <x:v>Food cost</x:v>
      </x:c>
      <x:c r="B10" s="39" t="str">
        <x:v>%</x:v>
      </x:c>
      <x:c r="C10" s="41" t="n">
        <x:v>0.34</x:v>
      </x:c>
      <x:c r="D10" s="41" t="n">
        <x:v>0.31</x:v>
      </x:c>
      <x:c r="E10" s="41" t="n">
        <x:v>0.29</x:v>
      </x:c>
    </x:row>
    <x:row r="11" ht="24" customHeight="1">
      <x:c r="A11" s="39" t="str">
        <x:v>Прочие переменные расходы</x:v>
      </x:c>
      <x:c r="B11" s="39" t="str">
        <x:v>%</x:v>
      </x:c>
      <x:c r="C11" s="41" t="n">
        <x:v>0.08</x:v>
      </x:c>
      <x:c r="D11" s="41" t="n">
        <x:v>0.07</x:v>
      </x:c>
      <x:c r="E11" s="41" t="n">
        <x:v>0.065</x:v>
      </x:c>
    </x:row>
    <x:row r="12" ht="24" customHeight="1">
      <x:c r="A12" s="39" t="str">
        <x:v>ФОТ с начислениями</x:v>
      </x:c>
      <x:c r="B12" s="39" t="str">
        <x:v>₽/мес</x:v>
      </x:c>
      <x:c r="C12" s="40" t="n">
        <x:v>1200000</x:v>
      </x:c>
      <x:c r="D12" s="40" t="n">
        <x:v>1350000</x:v>
      </x:c>
      <x:c r="E12" s="40" t="n">
        <x:v>1650000</x:v>
      </x:c>
    </x:row>
    <x:row r="13" ht="24" customHeight="1">
      <x:c r="A13" s="39" t="str">
        <x:v>Аренда и эксплуатация</x:v>
      </x:c>
      <x:c r="B13" s="39" t="str">
        <x:v>₽/мес</x:v>
      </x:c>
      <x:c r="C13" s="40" t="n">
        <x:v>520000</x:v>
      </x:c>
      <x:c r="D13" s="40" t="n">
        <x:v>520000</x:v>
      </x:c>
      <x:c r="E13" s="40" t="n">
        <x:v>560000</x:v>
      </x:c>
    </x:row>
    <x:row r="14" ht="24" customHeight="1">
      <x:c r="A14" s="39" t="str">
        <x:v>Прочие постоянные расходы</x:v>
      </x:c>
      <x:c r="B14" s="39" t="str">
        <x:v>₽/мес</x:v>
      </x:c>
      <x:c r="C14" s="40" t="n">
        <x:v>500000</x:v>
      </x:c>
      <x:c r="D14" s="40" t="n">
        <x:v>480000</x:v>
      </x:c>
      <x:c r="E14" s="40" t="n">
        <x:v>620000</x:v>
      </x:c>
    </x:row>
    <x:row r="15">
      <x:c r="A15" s="32"/>
      <x:c r="B15" s="32"/>
      <x:c r="C15" s="32"/>
      <x:c r="D15" s="32"/>
      <x:c r="E15" s="32"/>
    </x:row>
    <x:row r="16">
      <x:c r="A16" s="42" t="str">
        <x:v>Результаты</x:v>
      </x:c>
      <x:c r="B16" s="43" t="str"/>
      <x:c r="C16" s="43" t="str"/>
      <x:c r="D16" s="43" t="str"/>
      <x:c r="E16" s="44" t="str"/>
    </x:row>
    <x:row r="17" ht="24" customHeight="1">
      <x:c r="A17" s="37" t="str">
        <x:v>Выручка в месяц</x:v>
      </x:c>
      <x:c r="B17" s="37" t="str">
        <x:v>₽</x:v>
      </x:c>
      <x:c r="C17" s="45" t="n">
        <x:f>C7*C8*C9</x:f>
        <x:v>3307500</x:v>
      </x:c>
      <x:c r="D17" s="45" t="n">
        <x:f>D7*D8*D9</x:f>
        <x:v>5625000</x:v>
      </x:c>
      <x:c r="E17" s="45" t="n">
        <x:f>E7*E8*E9</x:f>
        <x:v>8482500</x:v>
      </x:c>
    </x:row>
    <x:row r="18" ht="24" customHeight="1">
      <x:c r="A18" s="39" t="str">
        <x:v>Затраты на продукты</x:v>
      </x:c>
      <x:c r="B18" s="39" t="str">
        <x:v>₽</x:v>
      </x:c>
      <x:c r="C18" s="46" t="n">
        <x:f>C17*C10</x:f>
        <x:v>1124550</x:v>
      </x:c>
      <x:c r="D18" s="46" t="n">
        <x:f>D17*D10</x:f>
        <x:v>1743750</x:v>
      </x:c>
      <x:c r="E18" s="46" t="n">
        <x:f>E17*E10</x:f>
        <x:v>2459925</x:v>
      </x:c>
    </x:row>
    <x:row r="19" ht="24" customHeight="1">
      <x:c r="A19" s="39" t="str">
        <x:v>Прочие переменные расходы</x:v>
      </x:c>
      <x:c r="B19" s="39" t="str">
        <x:v>₽</x:v>
      </x:c>
      <x:c r="C19" s="46" t="n">
        <x:f>C17*C11</x:f>
        <x:v>264600</x:v>
      </x:c>
      <x:c r="D19" s="46" t="n">
        <x:f>D17*D11</x:f>
        <x:v>393750.00000000006</x:v>
      </x:c>
      <x:c r="E19" s="46" t="n">
        <x:f>E17*E11</x:f>
        <x:v>551362.5</x:v>
      </x:c>
    </x:row>
    <x:row r="20" ht="24" customHeight="1">
      <x:c r="A20" s="39" t="str">
        <x:v>Постоянные расходы</x:v>
      </x:c>
      <x:c r="B20" s="39" t="str">
        <x:v>₽</x:v>
      </x:c>
      <x:c r="C20" s="46" t="n">
        <x:f>SUM(C12:C14)</x:f>
        <x:v>2220000</x:v>
      </x:c>
      <x:c r="D20" s="46" t="n">
        <x:f>SUM(D12:D14)</x:f>
        <x:v>2350000</x:v>
      </x:c>
      <x:c r="E20" s="46" t="n">
        <x:f>SUM(E12:E14)</x:f>
        <x:v>2830000</x:v>
      </x:c>
    </x:row>
    <x:row r="21" ht="24" customHeight="1">
      <x:c r="A21" s="47" t="str">
        <x:v>Операционная прибыль</x:v>
      </x:c>
      <x:c r="B21" s="47" t="str">
        <x:v>₽</x:v>
      </x:c>
      <x:c r="C21" s="48" t="n">
        <x:f>C17-C18-C19-C20</x:f>
        <x:v>-301650</x:v>
      </x:c>
      <x:c r="D21" s="48" t="n">
        <x:f>D17-D18-D19-D20</x:f>
        <x:v>1137500</x:v>
      </x:c>
      <x:c r="E21" s="48" t="n">
        <x:f>E17-E18-E19-E20</x:f>
        <x:v>2641212.5</x:v>
      </x:c>
    </x:row>
    <x:row r="22" ht="24" customHeight="1">
      <x:c r="A22" s="39" t="str">
        <x:v>Операционная маржа</x:v>
      </x:c>
      <x:c r="B22" s="39" t="str">
        <x:v>%</x:v>
      </x:c>
      <x:c r="C22" s="49" t="n">
        <x:f>IF(C17=0,0,C21/C17)</x:f>
        <x:v>-0.09120181405895691</x:v>
      </x:c>
      <x:c r="D22" s="49" t="n">
        <x:f>IF(D17=0,0,D21/D17)</x:f>
        <x:v>0.20222222222222222</x:v>
      </x:c>
      <x:c r="E22" s="49" t="n">
        <x:f>IF(E17=0,0,E21/E17)</x:f>
        <x:v>0.3113719422340112</x:v>
      </x:c>
    </x:row>
    <x:row r="23" ht="24" customHeight="1">
      <x:c r="A23" s="39" t="str">
        <x:v>Маржинальный доход</x:v>
      </x:c>
      <x:c r="B23" s="39" t="str">
        <x:v>%</x:v>
      </x:c>
      <x:c r="C23" s="49" t="n">
        <x:f>1-C10-C11</x:f>
        <x:v>0.58</x:v>
      </x:c>
      <x:c r="D23" s="49" t="n">
        <x:f>1-D10-D11</x:f>
        <x:v>0.6199999999999999</x:v>
      </x:c>
      <x:c r="E23" s="49" t="n">
        <x:f>1-E10-E11</x:f>
        <x:v>0.645</x:v>
      </x:c>
    </x:row>
    <x:row r="24" ht="24" customHeight="1">
      <x:c r="A24" s="47" t="str">
        <x:v>Выручка безубыточности</x:v>
      </x:c>
      <x:c r="B24" s="47" t="str">
        <x:v>₽/мес</x:v>
      </x:c>
      <x:c r="C24" s="48" t="n">
        <x:f>IF(C23&lt;=0,0,C20/C23)</x:f>
        <x:v>3827586.206896552</x:v>
      </x:c>
      <x:c r="D24" s="48" t="n">
        <x:f>IF(D23&lt;=0,0,D20/D23)</x:f>
        <x:v>3790322.580645162</x:v>
      </x:c>
      <x:c r="E24" s="48" t="n">
        <x:f>IF(E23&lt;=0,0,E20/E23)</x:f>
        <x:v>4387596.899224806</x:v>
      </x:c>
    </x:row>
    <x:row r="25" ht="24" customHeight="1">
      <x:c r="A25" s="39" t="str">
        <x:v>Гостей для безубыточности</x:v>
      </x:c>
      <x:c r="B25" s="39" t="str">
        <x:v>чел./день</x:v>
      </x:c>
      <x:c r="C25" s="50" t="n">
        <x:f>IF(OR(C7=0,C9=0),0,C24/C7/C9)</x:f>
        <x:v>121.51067323481116</x:v>
      </x:c>
      <x:c r="D25" s="50" t="n">
        <x:f>IF(OR(D7=0,D9=0),0,D24/D7/D9)</x:f>
        <x:v>101.07526881720432</x:v>
      </x:c>
      <x:c r="E25" s="50" t="n">
        <x:f>IF(OR(E7=0,E9=0),0,E24/E7/E9)</x:f>
        <x:v>100.86429653390358</x:v>
      </x:c>
    </x:row>
    <x:row r="26" ht="24" customHeight="1">
      <x:c r="A26" s="39" t="str">
        <x:v>Простая окупаемость</x:v>
      </x:c>
      <x:c r="B26" s="39" t="str">
        <x:v>мес.</x:v>
      </x:c>
      <x:c r="C26" s="50" t="str">
        <x:f>IF(C21&lt;=0,"нет",C6/C21)</x:f>
        <x:v>нет</x:v>
      </x:c>
      <x:c r="D26" s="50" t="n">
        <x:f>IF(D21&lt;=0,"нет",D6/D21)</x:f>
        <x:v>7.472527472527473</x:v>
      </x:c>
      <x:c r="E26" s="50" t="n">
        <x:f>IF(E21&lt;=0,"нет",E6/E21)</x:f>
        <x:v>3.2182189051429977</x:v>
      </x:c>
    </x:row>
    <x:row r="27">
      <x:c r="A27" s="32"/>
      <x:c r="B27" s="32"/>
      <x:c r="C27" s="32"/>
      <x:c r="D27" s="32"/>
      <x:c r="E27" s="32"/>
    </x:row>
    <x:row r="28">
      <x:c r="A28" s="51" t="str">
        <x:v>Примечание</x:v>
      </x:c>
      <x:c r="B28" s="32" t="str"/>
      <x:c r="C28" s="34" t="str">
        <x:v>Модель не включает налоги, проценты, амортизацию и график движения денег.</x:v>
      </x:c>
      <x:c r="D28" s="34" t="str"/>
      <x:c r="E28" s="34" t="str"/>
    </x:row>
    <x:row r="29">
      <x:c r="A29" s="32"/>
      <x:c r="B29" s="32"/>
      <x:c r="C29" s="32"/>
      <x:c r="D29" s="32"/>
      <x:c r="E29" s="32"/>
    </x:row>
    <x:row r="30">
      <x:c r="A30" s="32"/>
      <x:c r="B30" s="32"/>
      <x:c r="C30" s="32"/>
      <x:c r="D30" s="32"/>
      <x:c r="E30" s="32"/>
    </x:row>
  </x:sheetData>
  <x:pageMargins left="0.7" right="0.7" top="0.75" bottom="0.75" header="0.3" footer="0.3"/>
</x:worksheet>
</file>